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<sst xmlns="http://schemas.openxmlformats.org/spreadsheetml/2006/main" count="226" uniqueCount="99">
  <si>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</si>
  <si>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</si>
  <si>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</si>
  <si>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</si>
  <si>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</si>
  <si>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</si>
  <si>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</si>
  <si>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</si>
  <si>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</si>
  <si>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</si>
  <si>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</si>
  <si>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</si>
  <si>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</si>
  <si>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</si>
  <si>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</si>
  <si>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</si>
  <si>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</si>
  <si>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</si>
  <si>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</si>
  <si>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</si>
  <si>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</si>
  <si>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</si>
  <si>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</si>
  <si>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</si>
  <si>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</si>
  <si>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</si>
  <si>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</si>
  <si>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</si>
  <si>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</si>
  <si>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</si>
  <si>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</si>
  <si>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</si>
  <si>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</si>
  <si>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</si>
  <si>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</si>
  <si>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</si>
  <si>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</si>
  <si>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</si>
  <si>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</si>
  <si>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</si>
  <si>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</si>
  <si>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</si>
  <si>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</si>
  <si>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</si>
  <si>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</si>
  <si>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</si>
  <si>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</si>
  <si>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</si>
  <si>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</si>
  <si>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</si>
  <si>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</si>
  <si>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</si>
  <si>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</si>
  <si>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</si>
  <si>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</si>
  <si>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</si>
  <si>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</si>
  <si>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</si>
  <si>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</si>
  <si>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</si>
  <si>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</si>
  <si>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</si>
  <si>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</si>
  <si>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</si>
  <si>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</si>
  <si>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</si>
  <si>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</si>
  <si>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</si>
  <si>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</si>
  <si>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</si>
  <si>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</si>
  <si>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</si>
  <si>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</si>
  <si>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</si>
  <si>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</si>
  <si>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</si>
  <si>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</si>
  <si>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</si>
  <si>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</si>
  <si>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</si>
  <si>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</si>
  <si>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</si>
  <si>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</si>
  <si>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</si>
  <si>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</si>
  <si>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</si>
  <si>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</si>
  <si>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</si>
  <si>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</si>
  <si>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</si>
  <si>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</si>
  <si>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</si>
  <si>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</si>
  <si>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план на січень-травень 2019р.</t>
  </si>
  <si>
    <t>Зміни до   розпису доходів станом на 03.05.2019р. :</t>
  </si>
  <si>
    <t>станом на 13.05.2019</t>
  </si>
  <si>
    <r>
      <t xml:space="preserve">станом на 13.05.2019р.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</si>
  <si>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13.05.2019р.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</si>
  <si>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13.05.2019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</si>
</sst>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2.8"/>
      <color indexed="8"/>
      <name val="Times New Roman"/>
      <family val="0"/>
    </font>
    <font>
      <sz val="3.5"/>
      <color indexed="8"/>
      <name val="Times New Roman"/>
      <family val="0"/>
    </font>
    <font>
      <sz val="5.8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5.7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2" fillId="0" borderId="47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4064"/>
        <c:crosses val="autoZero"/>
        <c:auto val="0"/>
        <c:lblOffset val="100"/>
        <c:tickLblSkip val="1"/>
        <c:noMultiLvlLbl val="0"/>
      </c:catAx>
      <c:valAx>
        <c:axId val="289640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0443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7818"/>
        <c:crosses val="autoZero"/>
        <c:auto val="0"/>
        <c:lblOffset val="100"/>
        <c:tickLblSkip val="1"/>
        <c:noMultiLvlLbl val="0"/>
      </c:catAx>
      <c:valAx>
        <c:axId val="6438781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34998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3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030740"/>
        <c:crosses val="autoZero"/>
        <c:auto val="0"/>
        <c:lblOffset val="100"/>
        <c:tickLblSkip val="1"/>
        <c:noMultiLvlLbl val="0"/>
      </c:catAx>
      <c:valAx>
        <c:axId val="4803074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1945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84702"/>
        <c:crosses val="autoZero"/>
        <c:auto val="0"/>
        <c:lblOffset val="100"/>
        <c:tickLblSkip val="1"/>
        <c:noMultiLvlLbl val="0"/>
      </c:catAx>
      <c:valAx>
        <c:axId val="65284702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23477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50691407"/>
        <c:axId val="53569480"/>
      </c:lineChart>
      <c:dateAx>
        <c:axId val="50691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694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356948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9140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13.05.2019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2363273"/>
        <c:axId val="44160594"/>
      </c:bar3DChart>
      <c:catAx>
        <c:axId val="12363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60594"/>
        <c:crosses val="autoZero"/>
        <c:auto val="1"/>
        <c:lblOffset val="100"/>
        <c:tickLblSkip val="1"/>
        <c:noMultiLvlLbl val="0"/>
      </c:catAx>
      <c:valAx>
        <c:axId val="4416059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63273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1901027"/>
        <c:axId val="20238332"/>
      </c:bar3DChart>
      <c:catAx>
        <c:axId val="619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238332"/>
        <c:crosses val="autoZero"/>
        <c:auto val="1"/>
        <c:lblOffset val="100"/>
        <c:tickLblSkip val="1"/>
        <c:noMultiLvlLbl val="0"/>
      </c:catAx>
      <c:valAx>
        <c:axId val="20238332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01027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114300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28575" y="509587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13.05.2019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787 810,3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663908,7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травень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- 121009,6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травень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173 752,7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- 123901,6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63943336.22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470464.10000000003</v>
          </cell>
          <cell r="G9">
            <v>394609.9</v>
          </cell>
        </row>
        <row r="20">
          <cell r="F20">
            <v>22647.6</v>
          </cell>
          <cell r="G20">
            <v>19179</v>
          </cell>
        </row>
        <row r="25">
          <cell r="F25">
            <v>16363.4</v>
          </cell>
          <cell r="G25">
            <v>14823</v>
          </cell>
        </row>
        <row r="35">
          <cell r="F35">
            <v>80740.3</v>
          </cell>
          <cell r="G35">
            <v>59656.7</v>
          </cell>
        </row>
        <row r="47">
          <cell r="F47">
            <v>143851.59999999998</v>
          </cell>
          <cell r="G47">
            <v>131037.9</v>
          </cell>
        </row>
        <row r="55">
          <cell r="F55">
            <v>3469.86</v>
          </cell>
          <cell r="G55">
            <v>4574.76</v>
          </cell>
        </row>
        <row r="65">
          <cell r="F65">
            <v>3065.3</v>
          </cell>
          <cell r="G65">
            <v>3431.5</v>
          </cell>
        </row>
        <row r="80">
          <cell r="F80">
            <v>787810.26</v>
          </cell>
          <cell r="G80">
            <v>663908.6799999999</v>
          </cell>
        </row>
        <row r="89">
          <cell r="F89">
            <v>1933</v>
          </cell>
          <cell r="G89">
            <v>0.08</v>
          </cell>
        </row>
        <row r="90">
          <cell r="F90">
            <v>15070</v>
          </cell>
          <cell r="G90">
            <v>159.65</v>
          </cell>
        </row>
        <row r="91">
          <cell r="F91">
            <v>5075</v>
          </cell>
          <cell r="G91">
            <v>2002</v>
          </cell>
        </row>
        <row r="92">
          <cell r="F92">
            <v>10</v>
          </cell>
          <cell r="G92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5" t="s">
        <v>66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67</v>
      </c>
      <c r="S1" s="139"/>
      <c r="T1" s="139"/>
      <c r="U1" s="139"/>
      <c r="V1" s="139"/>
      <c r="W1" s="140"/>
    </row>
    <row r="2" spans="1:23" ht="15" thickBot="1">
      <c r="A2" s="141" t="s">
        <v>71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70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2">
        <v>0</v>
      </c>
      <c r="V5" s="113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3">
        <v>1</v>
      </c>
      <c r="V7" s="134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2">
        <v>0</v>
      </c>
      <c r="V8" s="113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2">
        <v>0</v>
      </c>
      <c r="V10" s="113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2">
        <v>0</v>
      </c>
      <c r="V11" s="113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2">
        <v>0</v>
      </c>
      <c r="V14" s="113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2">
        <v>0</v>
      </c>
      <c r="V18" s="113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2">
        <v>0</v>
      </c>
      <c r="V20" s="113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2">
        <v>0</v>
      </c>
      <c r="V22" s="113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2">
        <v>0</v>
      </c>
      <c r="V23" s="113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7">
        <v>0</v>
      </c>
      <c r="V24" s="12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9">
        <f>SUM(U4:U24)</f>
        <v>1</v>
      </c>
      <c r="V25" s="13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 t="s">
        <v>33</v>
      </c>
      <c r="S28" s="117"/>
      <c r="T28" s="117"/>
      <c r="U28" s="11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>
        <v>43497</v>
      </c>
      <c r="S30" s="132">
        <f>'[2]залишки'!$G$6/1000</f>
        <v>0</v>
      </c>
      <c r="T30" s="132"/>
      <c r="U30" s="13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0"/>
      <c r="S31" s="132"/>
      <c r="T31" s="132"/>
      <c r="U31" s="13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45</v>
      </c>
      <c r="T33" s="11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6" t="s">
        <v>40</v>
      </c>
      <c r="T34" s="11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30</v>
      </c>
      <c r="S38" s="117"/>
      <c r="T38" s="117"/>
      <c r="U38" s="11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>
        <v>43497</v>
      </c>
      <c r="S40" s="121">
        <f>'[2]залишки'!$K$6/1000</f>
        <v>63943.33622</v>
      </c>
      <c r="T40" s="122"/>
      <c r="U40" s="12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0"/>
      <c r="S41" s="124"/>
      <c r="T41" s="125"/>
      <c r="U41" s="12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5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74</v>
      </c>
      <c r="S1" s="139"/>
      <c r="T1" s="139"/>
      <c r="U1" s="139"/>
      <c r="V1" s="139"/>
      <c r="W1" s="140"/>
    </row>
    <row r="2" spans="1:23" ht="15" thickBot="1">
      <c r="A2" s="141" t="s">
        <v>77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78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9">
        <v>0</v>
      </c>
      <c r="V4" s="150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2">
        <v>1</v>
      </c>
      <c r="V8" s="113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2">
        <v>0</v>
      </c>
      <c r="V12" s="113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2">
        <v>0</v>
      </c>
      <c r="V14" s="113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2">
        <v>0</v>
      </c>
      <c r="V20" s="113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2">
        <v>0</v>
      </c>
      <c r="V21" s="113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2">
        <v>0</v>
      </c>
      <c r="V22" s="113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7">
        <v>0</v>
      </c>
      <c r="V23" s="12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9">
        <f>SUM(U4:U23)</f>
        <v>1</v>
      </c>
      <c r="V24" s="13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43525</v>
      </c>
      <c r="S29" s="132">
        <v>9306.368960000002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43525</v>
      </c>
      <c r="S39" s="121">
        <v>28314.82936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79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81</v>
      </c>
      <c r="S1" s="139"/>
      <c r="T1" s="139"/>
      <c r="U1" s="139"/>
      <c r="V1" s="139"/>
      <c r="W1" s="140"/>
    </row>
    <row r="2" spans="1:23" ht="15" thickBot="1">
      <c r="A2" s="141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84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3">
        <v>0</v>
      </c>
      <c r="V6" s="134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3">
        <v>1</v>
      </c>
      <c r="V7" s="134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2">
        <v>0</v>
      </c>
      <c r="V8" s="113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2">
        <v>0</v>
      </c>
      <c r="V9" s="113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2">
        <v>0</v>
      </c>
      <c r="V14" s="113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2">
        <v>0</v>
      </c>
      <c r="V15" s="113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2">
        <v>0</v>
      </c>
      <c r="V16" s="113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2">
        <v>0</v>
      </c>
      <c r="V19" s="113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2">
        <v>0</v>
      </c>
      <c r="V20" s="113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2">
        <v>0</v>
      </c>
      <c r="V22" s="113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7"/>
      <c r="V23" s="12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9">
        <f>SUM(U4:U23)</f>
        <v>1</v>
      </c>
      <c r="V24" s="13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43556</v>
      </c>
      <c r="S29" s="132">
        <v>14524.5544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43556</v>
      </c>
      <c r="S39" s="121">
        <v>55821.68468999999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85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86</v>
      </c>
      <c r="S1" s="139"/>
      <c r="T1" s="139"/>
      <c r="U1" s="139"/>
      <c r="V1" s="139"/>
      <c r="W1" s="140"/>
    </row>
    <row r="2" spans="1:23" ht="15" thickBot="1">
      <c r="A2" s="141" t="s">
        <v>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89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2">
        <v>0</v>
      </c>
      <c r="V5" s="113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3">
        <v>0</v>
      </c>
      <c r="V6" s="134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3">
        <v>0</v>
      </c>
      <c r="V7" s="134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2">
        <v>1</v>
      </c>
      <c r="V8" s="113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2">
        <v>0</v>
      </c>
      <c r="V10" s="113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2">
        <v>0</v>
      </c>
      <c r="V11" s="113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2">
        <v>0</v>
      </c>
      <c r="V12" s="113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2">
        <v>0</v>
      </c>
      <c r="V13" s="113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2">
        <v>0</v>
      </c>
      <c r="V14" s="113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2">
        <v>0</v>
      </c>
      <c r="V15" s="113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2">
        <v>0</v>
      </c>
      <c r="V16" s="113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2">
        <v>0</v>
      </c>
      <c r="V17" s="113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2">
        <v>0</v>
      </c>
      <c r="V18" s="113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2">
        <v>0</v>
      </c>
      <c r="V19" s="113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2">
        <v>0</v>
      </c>
      <c r="V20" s="113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2">
        <v>0</v>
      </c>
      <c r="V21" s="113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2">
        <v>0</v>
      </c>
      <c r="V22" s="113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7"/>
      <c r="V23" s="12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9">
        <f>SUM(U4:U23)</f>
        <v>1</v>
      </c>
      <c r="V24" s="13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7" t="s">
        <v>33</v>
      </c>
      <c r="S27" s="117"/>
      <c r="T27" s="117"/>
      <c r="U27" s="11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29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>
        <v>43586</v>
      </c>
      <c r="S29" s="132">
        <v>1497.42704</v>
      </c>
      <c r="T29" s="132"/>
      <c r="U29" s="132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/>
      <c r="S30" s="132"/>
      <c r="T30" s="132"/>
      <c r="U30" s="132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4" t="s">
        <v>45</v>
      </c>
      <c r="T32" s="11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6" t="s">
        <v>40</v>
      </c>
      <c r="T33" s="11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7" t="s">
        <v>30</v>
      </c>
      <c r="S37" s="117"/>
      <c r="T37" s="117"/>
      <c r="U37" s="117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>
        <v>43586</v>
      </c>
      <c r="S39" s="121">
        <v>57866.88668999999</v>
      </c>
      <c r="T39" s="122"/>
      <c r="U39" s="12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0"/>
      <c r="S40" s="124"/>
      <c r="T40" s="125"/>
      <c r="U40" s="12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J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4" sqref="R4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5" t="s">
        <v>90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  <c r="Q1" s="1"/>
      <c r="R1" s="138" t="s">
        <v>91</v>
      </c>
      <c r="S1" s="139"/>
      <c r="T1" s="139"/>
      <c r="U1" s="139"/>
      <c r="V1" s="139"/>
      <c r="W1" s="140"/>
    </row>
    <row r="2" spans="1:23" ht="15" thickBot="1">
      <c r="A2" s="141" t="s">
        <v>95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3"/>
      <c r="Q2" s="1"/>
      <c r="R2" s="144" t="s">
        <v>96</v>
      </c>
      <c r="S2" s="145"/>
      <c r="T2" s="145"/>
      <c r="U2" s="145"/>
      <c r="V2" s="145"/>
      <c r="W2" s="146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7" t="s">
        <v>47</v>
      </c>
      <c r="V3" s="148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4">N4-B4-C4-F4-G4-H4-I4-J4-K4-L4</f>
        <v>20.09999999999991</v>
      </c>
      <c r="N4" s="65">
        <v>6112.7</v>
      </c>
      <c r="O4" s="65">
        <v>6000</v>
      </c>
      <c r="P4" s="3">
        <f aca="true" t="shared" si="1" ref="P4:P24">N4/O4</f>
        <v>1.0187833333333334</v>
      </c>
      <c r="Q4" s="2">
        <f>AVERAGE(N4:N24)</f>
        <v>7534.771428571429</v>
      </c>
      <c r="R4" s="94">
        <v>0</v>
      </c>
      <c r="S4" s="95">
        <v>0</v>
      </c>
      <c r="T4" s="96">
        <v>0</v>
      </c>
      <c r="U4" s="149">
        <v>0</v>
      </c>
      <c r="V4" s="150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4">C5-D5</f>
        <v>276.4</v>
      </c>
      <c r="F5" s="65">
        <v>34.2</v>
      </c>
      <c r="G5" s="65">
        <v>175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14.900000000000095</v>
      </c>
      <c r="N5" s="65">
        <v>6641.2</v>
      </c>
      <c r="O5" s="65">
        <v>3000</v>
      </c>
      <c r="P5" s="3">
        <f t="shared" si="1"/>
        <v>2.2137333333333333</v>
      </c>
      <c r="Q5" s="2">
        <v>7534.8</v>
      </c>
      <c r="R5" s="69">
        <v>0</v>
      </c>
      <c r="S5" s="65">
        <v>0</v>
      </c>
      <c r="T5" s="70">
        <v>0</v>
      </c>
      <c r="U5" s="112">
        <v>0</v>
      </c>
      <c r="V5" s="113"/>
      <c r="W5" s="68">
        <f aca="true" t="shared" si="3" ref="W5:W24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7534.8</v>
      </c>
      <c r="R6" s="71">
        <v>0</v>
      </c>
      <c r="S6" s="72">
        <v>0</v>
      </c>
      <c r="T6" s="73">
        <v>0</v>
      </c>
      <c r="U6" s="133">
        <v>1</v>
      </c>
      <c r="V6" s="134"/>
      <c r="W6" s="68">
        <f t="shared" si="3"/>
        <v>1</v>
      </c>
    </row>
    <row r="7" spans="1:23" ht="12.75">
      <c r="A7" s="10">
        <v>43592</v>
      </c>
      <c r="B7" s="77">
        <v>12205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534.8999999999997</v>
      </c>
      <c r="N7" s="65">
        <v>16323.8</v>
      </c>
      <c r="O7" s="65">
        <v>18500</v>
      </c>
      <c r="P7" s="3">
        <f t="shared" si="1"/>
        <v>0.8823675675675675</v>
      </c>
      <c r="Q7" s="2">
        <v>7534.8</v>
      </c>
      <c r="R7" s="71">
        <v>0</v>
      </c>
      <c r="S7" s="72">
        <v>0</v>
      </c>
      <c r="T7" s="73">
        <v>45.2</v>
      </c>
      <c r="U7" s="133">
        <v>0</v>
      </c>
      <c r="V7" s="134"/>
      <c r="W7" s="68">
        <f t="shared" si="3"/>
        <v>45.2</v>
      </c>
    </row>
    <row r="8" spans="1:23" ht="12.75">
      <c r="A8" s="10">
        <v>43595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151.99999999999926</v>
      </c>
      <c r="N8" s="65">
        <v>9464.4</v>
      </c>
      <c r="O8" s="65">
        <v>8800</v>
      </c>
      <c r="P8" s="3">
        <f t="shared" si="1"/>
        <v>1.0755</v>
      </c>
      <c r="Q8" s="2">
        <v>7534.8</v>
      </c>
      <c r="R8" s="71">
        <v>0</v>
      </c>
      <c r="S8" s="72">
        <v>0</v>
      </c>
      <c r="T8" s="70">
        <v>0</v>
      </c>
      <c r="U8" s="112">
        <v>0</v>
      </c>
      <c r="V8" s="113"/>
      <c r="W8" s="68">
        <f t="shared" si="3"/>
        <v>0</v>
      </c>
    </row>
    <row r="9" spans="1:23" ht="12.75">
      <c r="A9" s="10">
        <v>43596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7534.8</v>
      </c>
      <c r="R9" s="71">
        <v>0</v>
      </c>
      <c r="S9" s="72">
        <v>0</v>
      </c>
      <c r="T9" s="70">
        <v>0</v>
      </c>
      <c r="U9" s="112">
        <v>0</v>
      </c>
      <c r="V9" s="113"/>
      <c r="W9" s="68">
        <f t="shared" si="3"/>
        <v>0</v>
      </c>
    </row>
    <row r="10" spans="1:23" ht="12.75">
      <c r="A10" s="10">
        <v>43598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7534.8</v>
      </c>
      <c r="R10" s="71"/>
      <c r="S10" s="72"/>
      <c r="T10" s="70"/>
      <c r="U10" s="112"/>
      <c r="V10" s="113"/>
      <c r="W10" s="68">
        <f>R10+S10+U10+T10+V10</f>
        <v>0</v>
      </c>
    </row>
    <row r="11" spans="1:23" ht="12.75">
      <c r="A11" s="10">
        <v>43599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7534.8</v>
      </c>
      <c r="R11" s="69"/>
      <c r="S11" s="65"/>
      <c r="T11" s="70"/>
      <c r="U11" s="112"/>
      <c r="V11" s="113"/>
      <c r="W11" s="68">
        <f t="shared" si="3"/>
        <v>0</v>
      </c>
    </row>
    <row r="12" spans="1:23" ht="12.75">
      <c r="A12" s="10">
        <v>43600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7800</v>
      </c>
      <c r="P12" s="3">
        <f t="shared" si="1"/>
        <v>0</v>
      </c>
      <c r="Q12" s="2">
        <v>7534.8</v>
      </c>
      <c r="R12" s="69"/>
      <c r="S12" s="65"/>
      <c r="T12" s="70"/>
      <c r="U12" s="112"/>
      <c r="V12" s="113"/>
      <c r="W12" s="68">
        <f t="shared" si="3"/>
        <v>0</v>
      </c>
    </row>
    <row r="13" spans="1:23" ht="12.75">
      <c r="A13" s="10">
        <v>43601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16000</v>
      </c>
      <c r="P13" s="3">
        <f t="shared" si="1"/>
        <v>0</v>
      </c>
      <c r="Q13" s="2">
        <v>7534.8</v>
      </c>
      <c r="R13" s="69"/>
      <c r="S13" s="65"/>
      <c r="T13" s="70"/>
      <c r="U13" s="112"/>
      <c r="V13" s="113"/>
      <c r="W13" s="68">
        <v>0</v>
      </c>
    </row>
    <row r="14" spans="1:23" ht="12.75">
      <c r="A14" s="10">
        <v>43602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7500</v>
      </c>
      <c r="P14" s="3">
        <f t="shared" si="1"/>
        <v>0</v>
      </c>
      <c r="Q14" s="2">
        <v>7534.8</v>
      </c>
      <c r="R14" s="69"/>
      <c r="S14" s="65"/>
      <c r="T14" s="74"/>
      <c r="U14" s="112"/>
      <c r="V14" s="113"/>
      <c r="W14" s="68">
        <f t="shared" si="3"/>
        <v>0</v>
      </c>
    </row>
    <row r="15" spans="1:23" ht="12.75">
      <c r="A15" s="10">
        <v>43605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7534.8</v>
      </c>
      <c r="R15" s="69"/>
      <c r="S15" s="65"/>
      <c r="T15" s="74"/>
      <c r="U15" s="112"/>
      <c r="V15" s="113"/>
      <c r="W15" s="68">
        <f t="shared" si="3"/>
        <v>0</v>
      </c>
    </row>
    <row r="16" spans="1:23" ht="12.75">
      <c r="A16" s="10">
        <v>43606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10000</v>
      </c>
      <c r="P16" s="3">
        <f t="shared" si="1"/>
        <v>0</v>
      </c>
      <c r="Q16" s="2">
        <v>7534.8</v>
      </c>
      <c r="R16" s="69"/>
      <c r="S16" s="65"/>
      <c r="T16" s="74"/>
      <c r="U16" s="112"/>
      <c r="V16" s="113"/>
      <c r="W16" s="68">
        <f t="shared" si="3"/>
        <v>0</v>
      </c>
    </row>
    <row r="17" spans="1:23" ht="12.75">
      <c r="A17" s="10">
        <v>43607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10500</v>
      </c>
      <c r="P17" s="3">
        <f t="shared" si="1"/>
        <v>0</v>
      </c>
      <c r="Q17" s="2">
        <v>7534.8</v>
      </c>
      <c r="R17" s="69"/>
      <c r="S17" s="65"/>
      <c r="T17" s="74"/>
      <c r="U17" s="112"/>
      <c r="V17" s="113"/>
      <c r="W17" s="68">
        <f t="shared" si="3"/>
        <v>0</v>
      </c>
    </row>
    <row r="18" spans="1:23" ht="12.75">
      <c r="A18" s="10">
        <v>43608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8500</v>
      </c>
      <c r="P18" s="3">
        <f>N18/O18</f>
        <v>0</v>
      </c>
      <c r="Q18" s="2">
        <v>7534.8</v>
      </c>
      <c r="R18" s="69"/>
      <c r="S18" s="65"/>
      <c r="T18" s="70"/>
      <c r="U18" s="112"/>
      <c r="V18" s="113"/>
      <c r="W18" s="68">
        <f t="shared" si="3"/>
        <v>0</v>
      </c>
    </row>
    <row r="19" spans="1:23" ht="12.75">
      <c r="A19" s="10">
        <v>43609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7534.8</v>
      </c>
      <c r="R19" s="69"/>
      <c r="S19" s="65"/>
      <c r="T19" s="70"/>
      <c r="U19" s="112"/>
      <c r="V19" s="113"/>
      <c r="W19" s="68">
        <f t="shared" si="3"/>
        <v>0</v>
      </c>
    </row>
    <row r="20" spans="1:23" ht="12.75">
      <c r="A20" s="10">
        <v>43612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7534.8</v>
      </c>
      <c r="R20" s="69"/>
      <c r="S20" s="65"/>
      <c r="T20" s="70"/>
      <c r="U20" s="112"/>
      <c r="V20" s="113"/>
      <c r="W20" s="68">
        <f t="shared" si="3"/>
        <v>0</v>
      </c>
    </row>
    <row r="21" spans="1:23" ht="12.75">
      <c r="A21" s="10">
        <v>43613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7534.8</v>
      </c>
      <c r="R21" s="102"/>
      <c r="S21" s="103"/>
      <c r="T21" s="104"/>
      <c r="U21" s="112"/>
      <c r="V21" s="113"/>
      <c r="W21" s="68">
        <f t="shared" si="3"/>
        <v>0</v>
      </c>
    </row>
    <row r="22" spans="1:23" ht="12.75">
      <c r="A22" s="10">
        <v>43614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9800</v>
      </c>
      <c r="P22" s="3">
        <f t="shared" si="1"/>
        <v>0</v>
      </c>
      <c r="Q22" s="2">
        <v>7534.8</v>
      </c>
      <c r="R22" s="102"/>
      <c r="S22" s="103"/>
      <c r="T22" s="104"/>
      <c r="U22" s="112"/>
      <c r="V22" s="113"/>
      <c r="W22" s="68">
        <f t="shared" si="3"/>
        <v>0</v>
      </c>
    </row>
    <row r="23" spans="1:23" ht="12.75">
      <c r="A23" s="10">
        <v>43615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16100</v>
      </c>
      <c r="P23" s="3">
        <f>N23/O22</f>
        <v>0</v>
      </c>
      <c r="Q23" s="2">
        <v>7534.8</v>
      </c>
      <c r="R23" s="102"/>
      <c r="S23" s="103"/>
      <c r="T23" s="104"/>
      <c r="U23" s="109"/>
      <c r="V23" s="110"/>
      <c r="W23" s="111"/>
    </row>
    <row r="24" spans="1:23" ht="13.5" thickBot="1">
      <c r="A24" s="10">
        <v>43616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8600</v>
      </c>
      <c r="P24" s="3">
        <f t="shared" si="1"/>
        <v>0</v>
      </c>
      <c r="Q24" s="2">
        <v>7534.8</v>
      </c>
      <c r="R24" s="98"/>
      <c r="S24" s="99"/>
      <c r="T24" s="100"/>
      <c r="U24" s="127"/>
      <c r="V24" s="12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30303.300000000003</v>
      </c>
      <c r="C25" s="85">
        <f t="shared" si="4"/>
        <v>2820.5</v>
      </c>
      <c r="D25" s="107">
        <f t="shared" si="4"/>
        <v>102.8</v>
      </c>
      <c r="E25" s="107">
        <f t="shared" si="4"/>
        <v>2717.7</v>
      </c>
      <c r="F25" s="85">
        <f t="shared" si="4"/>
        <v>246.29999999999998</v>
      </c>
      <c r="G25" s="85">
        <f t="shared" si="4"/>
        <v>1261</v>
      </c>
      <c r="H25" s="85">
        <f t="shared" si="4"/>
        <v>14652.199999999999</v>
      </c>
      <c r="I25" s="85">
        <f t="shared" si="4"/>
        <v>597.2</v>
      </c>
      <c r="J25" s="85">
        <f t="shared" si="4"/>
        <v>286.5</v>
      </c>
      <c r="K25" s="85">
        <f t="shared" si="4"/>
        <v>616.1</v>
      </c>
      <c r="L25" s="85">
        <f t="shared" si="4"/>
        <v>1117.2</v>
      </c>
      <c r="M25" s="84">
        <f t="shared" si="4"/>
        <v>843.0999999999999</v>
      </c>
      <c r="N25" s="84">
        <f t="shared" si="4"/>
        <v>52743.4</v>
      </c>
      <c r="O25" s="84">
        <f t="shared" si="4"/>
        <v>173800</v>
      </c>
      <c r="P25" s="86">
        <f>N25/O25</f>
        <v>0.3034718066743383</v>
      </c>
      <c r="Q25" s="2"/>
      <c r="R25" s="75">
        <f>SUM(R4:R24)</f>
        <v>0</v>
      </c>
      <c r="S25" s="75">
        <f>SUM(S4:S24)</f>
        <v>0</v>
      </c>
      <c r="T25" s="75">
        <f>SUM(T4:T24)</f>
        <v>45.2</v>
      </c>
      <c r="U25" s="129">
        <f>SUM(U4:U24)</f>
        <v>1</v>
      </c>
      <c r="V25" s="130"/>
      <c r="W25" s="75">
        <f>R25+S25+U25+T25+V25</f>
        <v>46.2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7" t="s">
        <v>33</v>
      </c>
      <c r="S28" s="117"/>
      <c r="T28" s="117"/>
      <c r="U28" s="11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29</v>
      </c>
      <c r="S29" s="131"/>
      <c r="T29" s="131"/>
      <c r="U29" s="13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>
        <v>43598</v>
      </c>
      <c r="S30" s="132">
        <f>'[2]залишки'!$G$6/1000</f>
        <v>0</v>
      </c>
      <c r="T30" s="132"/>
      <c r="U30" s="132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0"/>
      <c r="S31" s="132"/>
      <c r="T31" s="132"/>
      <c r="U31" s="132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4" t="s">
        <v>45</v>
      </c>
      <c r="T33" s="11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6" t="s">
        <v>40</v>
      </c>
      <c r="T34" s="11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30</v>
      </c>
      <c r="S38" s="117"/>
      <c r="T38" s="117"/>
      <c r="U38" s="117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>
        <v>43598</v>
      </c>
      <c r="S40" s="121">
        <f>'[2]залишки'!$K$6/1000</f>
        <v>63943.33622</v>
      </c>
      <c r="T40" s="122"/>
      <c r="U40" s="12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0"/>
      <c r="S41" s="124"/>
      <c r="T41" s="125"/>
      <c r="U41" s="12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5">
      <selection activeCell="P36" sqref="P3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8" t="s">
        <v>97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9"/>
      <c r="M26" s="159"/>
      <c r="N26" s="159"/>
    </row>
    <row r="27" spans="1:16" ht="54" customHeight="1">
      <c r="A27" s="151" t="s">
        <v>32</v>
      </c>
      <c r="B27" s="160" t="s">
        <v>43</v>
      </c>
      <c r="C27" s="160"/>
      <c r="D27" s="153" t="s">
        <v>49</v>
      </c>
      <c r="E27" s="154"/>
      <c r="F27" s="155" t="s">
        <v>44</v>
      </c>
      <c r="G27" s="156"/>
      <c r="H27" s="157" t="s">
        <v>51</v>
      </c>
      <c r="I27" s="153"/>
      <c r="J27" s="168"/>
      <c r="K27" s="169"/>
      <c r="L27" s="165" t="s">
        <v>36</v>
      </c>
      <c r="M27" s="166"/>
      <c r="N27" s="167"/>
      <c r="O27" s="161" t="s">
        <v>98</v>
      </c>
      <c r="P27" s="162"/>
    </row>
    <row r="28" spans="1:16" ht="30.75" customHeight="1">
      <c r="A28" s="152"/>
      <c r="B28" s="44" t="s">
        <v>93</v>
      </c>
      <c r="C28" s="22" t="s">
        <v>23</v>
      </c>
      <c r="D28" s="44" t="str">
        <f>B28</f>
        <v>план на січень-травень 2019р.</v>
      </c>
      <c r="E28" s="22" t="str">
        <f>C28</f>
        <v>факт</v>
      </c>
      <c r="F28" s="43" t="str">
        <f>B28</f>
        <v>план на січень-травень 2019р.</v>
      </c>
      <c r="G28" s="58" t="str">
        <f>C28</f>
        <v>факт</v>
      </c>
      <c r="H28" s="44" t="str">
        <f>B28</f>
        <v>план на січень-травень 2019р.</v>
      </c>
      <c r="I28" s="22" t="str">
        <f>C28</f>
        <v>факт</v>
      </c>
      <c r="J28" s="43"/>
      <c r="K28" s="58"/>
      <c r="L28" s="41" t="str">
        <f>D28</f>
        <v>план на січень-травень 2019р.</v>
      </c>
      <c r="M28" s="22" t="str">
        <f>C28</f>
        <v>факт</v>
      </c>
      <c r="N28" s="42" t="s">
        <v>24</v>
      </c>
      <c r="O28" s="156"/>
      <c r="P28" s="153"/>
    </row>
    <row r="29" spans="1:16" ht="23.25" customHeight="1" thickBot="1">
      <c r="A29" s="40">
        <f>травень!S40</f>
        <v>63943.33622</v>
      </c>
      <c r="B29" s="45">
        <f>'[3]травень 19'!$F$90</f>
        <v>15070</v>
      </c>
      <c r="C29" s="45">
        <f>'[3]травень 19'!$G$90</f>
        <v>159.65</v>
      </c>
      <c r="D29" s="45">
        <f>'[3]травень 19'!$F$89</f>
        <v>1933</v>
      </c>
      <c r="E29" s="45">
        <f>'[3]травень 19'!$G$89</f>
        <v>0.08</v>
      </c>
      <c r="F29" s="45">
        <f>'[3]травень 19'!$F$91</f>
        <v>5075</v>
      </c>
      <c r="G29" s="45">
        <f>'[3]травень 19'!$G$91</f>
        <v>2002</v>
      </c>
      <c r="H29" s="45">
        <f>'[3]травень 19'!$F$92</f>
        <v>10</v>
      </c>
      <c r="I29" s="45">
        <f>'[3]травень 19'!$G$92</f>
        <v>5</v>
      </c>
      <c r="J29" s="45"/>
      <c r="K29" s="45"/>
      <c r="L29" s="59">
        <f>H29+F29+D29+J29+B29</f>
        <v>22088</v>
      </c>
      <c r="M29" s="46">
        <f>C29+E29+G29+I29</f>
        <v>2166.73</v>
      </c>
      <c r="N29" s="47">
        <f>M29-L29</f>
        <v>-19921.27</v>
      </c>
      <c r="O29" s="163">
        <f>травень!S30</f>
        <v>0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0"/>
      <c r="P30" s="160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'[3]травень 19'!$F$9</f>
        <v>470464.10000000003</v>
      </c>
      <c r="C48" s="28">
        <f>'[3]травень 19'!$G$9</f>
        <v>394609.9</v>
      </c>
      <c r="F48" s="1" t="s">
        <v>22</v>
      </c>
      <c r="G48" s="6"/>
      <c r="H48" s="17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'[3]травень 19'!$F$35</f>
        <v>80740.3</v>
      </c>
      <c r="C49" s="28">
        <f>'[3]травень 19'!$G$35</f>
        <v>59656.7</v>
      </c>
      <c r="G49" s="6"/>
      <c r="H49" s="17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'[3]травень 19'!$F$47</f>
        <v>143851.59999999998</v>
      </c>
      <c r="C50" s="28">
        <f>'[3]травень 19'!$G$47</f>
        <v>131037.9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'[3]травень 19'!$F$25</f>
        <v>16363.4</v>
      </c>
      <c r="C51" s="28">
        <f>'[3]травень 19'!$G$25</f>
        <v>14823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'[3]травень 19'!$F$20</f>
        <v>22647.6</v>
      </c>
      <c r="C52" s="28">
        <f>'[3]травень 19'!$G$20</f>
        <v>19179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'[3]травень 19'!$F$65</f>
        <v>3065.3</v>
      </c>
      <c r="C53" s="28">
        <f>'[3]травень 19'!$G$65</f>
        <v>3431.5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f>'[3]травень 19'!$F$55</f>
        <v>3469.86</v>
      </c>
      <c r="C54" s="28">
        <f>'[3]травень 19'!$G$55</f>
        <v>4574.76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47208.10000000001</v>
      </c>
      <c r="C55" s="12">
        <f>C56-C48-C49-C50-C51-C52-C53-C54</f>
        <v>36595.919999999904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'[3]травень 19'!$F$80</f>
        <v>787810.26</v>
      </c>
      <c r="C56" s="9">
        <f>'[3]травень 19'!$G$80</f>
        <v>663908.6799999999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15070</v>
      </c>
      <c r="C58" s="9">
        <f>C29</f>
        <v>159.65</v>
      </c>
    </row>
    <row r="59" spans="1:3" ht="25.5">
      <c r="A59" s="76" t="s">
        <v>53</v>
      </c>
      <c r="B59" s="9">
        <f>D29</f>
        <v>1933</v>
      </c>
      <c r="C59" s="9">
        <f>E29</f>
        <v>0.08</v>
      </c>
    </row>
    <row r="60" spans="1:3" ht="12.75">
      <c r="A60" s="76" t="s">
        <v>54</v>
      </c>
      <c r="B60" s="9">
        <f>F29</f>
        <v>5075</v>
      </c>
      <c r="C60" s="9">
        <f>G29</f>
        <v>2002</v>
      </c>
    </row>
    <row r="61" spans="1:3" ht="25.5">
      <c r="A61" s="76" t="s">
        <v>55</v>
      </c>
      <c r="B61" s="9">
        <f>H29</f>
        <v>10</v>
      </c>
      <c r="C61" s="9">
        <f>I29</f>
        <v>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6" sqref="E26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2019-03-13T08:44:53Z</cp:lastPrinted>
  <dcterms:created xsi:type="dcterms:W3CDTF">2006-11-30T08:16:02Z</dcterms:created>
  <dcterms:modified xsi:type="dcterms:W3CDTF">2019-05-13T09:03:31Z</dcterms:modified>
  <cp:category/>
  <cp:version/>
  <cp:contentType/>
  <cp:contentStatus/>
</cp:coreProperties>
</file>